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118478\Documents\■주택 및 상가공급 관련■\★ 진례C-1 신규분양준비\6. 특별공급 물량배정\"/>
    </mc:Choice>
  </mc:AlternateContent>
  <bookViews>
    <workbookView xWindow="0" yWindow="0" windowWidth="28800" windowHeight="12255"/>
  </bookViews>
  <sheets>
    <sheet name="Sheet1" sheetId="1" r:id="rId1"/>
  </sheets>
  <definedNames>
    <definedName name="_xlnm.Print_Area" localSheetId="0">Sheet1!$A$1:$AG$15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E12" i="1" l="1"/>
  <c r="AD12" i="1"/>
  <c r="AC12" i="1"/>
  <c r="AB12" i="1"/>
  <c r="AA12" i="1"/>
  <c r="Z12" i="1"/>
  <c r="Y12" i="1"/>
  <c r="X12" i="1"/>
  <c r="W12" i="1"/>
  <c r="O11" i="1"/>
  <c r="F11" i="1"/>
  <c r="D11" i="1"/>
  <c r="U10" i="1"/>
  <c r="M10" i="1"/>
  <c r="M11" i="1" s="1"/>
  <c r="L10" i="1"/>
  <c r="L12" i="1" s="1"/>
  <c r="K10" i="1"/>
  <c r="K12" i="1" s="1"/>
  <c r="J10" i="1"/>
  <c r="J12" i="1" s="1"/>
  <c r="I10" i="1"/>
  <c r="I11" i="1" s="1"/>
  <c r="H10" i="1"/>
  <c r="H12" i="1" s="1"/>
  <c r="G10" i="1"/>
  <c r="G12" i="1" s="1"/>
  <c r="U11" i="1" l="1"/>
  <c r="U12" i="1"/>
  <c r="J11" i="1"/>
  <c r="I12" i="1"/>
  <c r="E10" i="1"/>
  <c r="G11" i="1"/>
  <c r="K11" i="1"/>
  <c r="T10" i="1"/>
  <c r="H11" i="1"/>
  <c r="L11" i="1"/>
  <c r="Q10" i="1"/>
  <c r="T12" i="1" l="1"/>
  <c r="T11" i="1"/>
  <c r="E11" i="1"/>
  <c r="AF10" i="1"/>
  <c r="AF11" i="1" s="1"/>
  <c r="Q11" i="1"/>
  <c r="R10" i="1"/>
  <c r="S10" i="1"/>
  <c r="S12" i="1" l="1"/>
  <c r="S11" i="1"/>
  <c r="R11" i="1"/>
  <c r="R12" i="1"/>
  <c r="P10" i="1"/>
  <c r="P12" i="1" l="1"/>
  <c r="N12" i="1" s="1"/>
  <c r="E12" i="1" s="1"/>
  <c r="N10" i="1"/>
  <c r="N11" i="1" s="1"/>
  <c r="V10" i="1"/>
  <c r="AE11" i="1" l="1"/>
  <c r="AA11" i="1"/>
  <c r="V11" i="1"/>
  <c r="W11" i="1"/>
  <c r="V12" i="1"/>
  <c r="AD11" i="1"/>
  <c r="Z11" i="1"/>
  <c r="AB11" i="1"/>
  <c r="AC11" i="1"/>
  <c r="Y11" i="1"/>
</calcChain>
</file>

<file path=xl/sharedStrings.xml><?xml version="1.0" encoding="utf-8"?>
<sst xmlns="http://schemas.openxmlformats.org/spreadsheetml/2006/main" count="75" uniqueCount="67">
  <si>
    <t>□ 김해진례C-1블록 특별공급 배정내역</t>
    <phoneticPr fontId="4" type="noConversion"/>
  </si>
  <si>
    <t>블록</t>
  </si>
  <si>
    <t>총건설호수
(A)</t>
    <phoneticPr fontId="4" type="noConversion"/>
  </si>
  <si>
    <t>본청약
대상호수
(일반+특공)
(A)</t>
    <phoneticPr fontId="4" type="noConversion"/>
  </si>
  <si>
    <t>특별공급(75%)</t>
    <phoneticPr fontId="4" type="noConversion"/>
  </si>
  <si>
    <t>일반공급</t>
    <phoneticPr fontId="4" type="noConversion"/>
  </si>
  <si>
    <t>소계</t>
    <phoneticPr fontId="4" type="noConversion"/>
  </si>
  <si>
    <r>
      <t xml:space="preserve">①이주대책자
</t>
    </r>
    <r>
      <rPr>
        <b/>
        <sz val="10"/>
        <color indexed="8"/>
        <rFont val="맑은 고딕"/>
        <family val="3"/>
        <charset val="129"/>
      </rPr>
      <t>(전량배정)</t>
    </r>
    <phoneticPr fontId="4" type="noConversion"/>
  </si>
  <si>
    <r>
      <t>②다자녀</t>
    </r>
    <r>
      <rPr>
        <b/>
        <sz val="10"/>
        <color indexed="8"/>
        <rFont val="맑은 고딕"/>
        <family val="3"/>
        <charset val="129"/>
      </rPr>
      <t xml:space="preserve"> 
(10%)</t>
    </r>
    <phoneticPr fontId="4" type="noConversion"/>
  </si>
  <si>
    <r>
      <t xml:space="preserve">③신혼부부
</t>
    </r>
    <r>
      <rPr>
        <b/>
        <sz val="10"/>
        <color indexed="8"/>
        <rFont val="맑은 고딕"/>
        <family val="3"/>
        <charset val="129"/>
      </rPr>
      <t>(10%)</t>
    </r>
    <phoneticPr fontId="4" type="noConversion"/>
  </si>
  <si>
    <r>
      <t xml:space="preserve">④생애최초
</t>
    </r>
    <r>
      <rPr>
        <b/>
        <sz val="10"/>
        <color indexed="8"/>
        <rFont val="맑은 고딕"/>
        <family val="3"/>
        <charset val="129"/>
      </rPr>
      <t>(15%)</t>
    </r>
    <phoneticPr fontId="4" type="noConversion"/>
  </si>
  <si>
    <r>
      <t xml:space="preserve">⑤노부모
</t>
    </r>
    <r>
      <rPr>
        <b/>
        <sz val="10"/>
        <color indexed="8"/>
        <rFont val="맑은 고딕"/>
        <family val="3"/>
        <charset val="129"/>
      </rPr>
      <t>(5%)</t>
    </r>
    <phoneticPr fontId="4" type="noConversion"/>
  </si>
  <si>
    <t>⑥ 신생아
(20%)</t>
    <phoneticPr fontId="4" type="noConversion"/>
  </si>
  <si>
    <r>
      <t xml:space="preserve">⑦국가유공자
</t>
    </r>
    <r>
      <rPr>
        <b/>
        <sz val="10"/>
        <color indexed="8"/>
        <rFont val="맑은 고딕"/>
        <family val="3"/>
        <charset val="129"/>
      </rPr>
      <t>(5%)</t>
    </r>
    <phoneticPr fontId="4" type="noConversion"/>
  </si>
  <si>
    <r>
      <t xml:space="preserve">⑦기타특별
</t>
    </r>
    <r>
      <rPr>
        <b/>
        <sz val="10"/>
        <rFont val="맑은 고딕"/>
        <family val="3"/>
        <charset val="129"/>
      </rPr>
      <t>(10%)</t>
    </r>
    <phoneticPr fontId="4" type="noConversion"/>
  </si>
  <si>
    <t>검토</t>
    <phoneticPr fontId="4" type="noConversion"/>
  </si>
  <si>
    <t>계</t>
  </si>
  <si>
    <r>
      <t xml:space="preserve">1순위
</t>
    </r>
    <r>
      <rPr>
        <b/>
        <sz val="10"/>
        <rFont val="맑은 고딕"/>
        <family val="3"/>
        <charset val="129"/>
      </rPr>
      <t>(전량)</t>
    </r>
    <phoneticPr fontId="4" type="noConversion"/>
  </si>
  <si>
    <r>
      <t xml:space="preserve">2순위
</t>
    </r>
    <r>
      <rPr>
        <b/>
        <sz val="10"/>
        <rFont val="맑은 고딕"/>
        <family val="3"/>
        <charset val="129"/>
      </rPr>
      <t>(50%)</t>
    </r>
    <phoneticPr fontId="4" type="noConversion"/>
  </si>
  <si>
    <r>
      <t xml:space="preserve">3순위
</t>
    </r>
    <r>
      <rPr>
        <b/>
        <sz val="10"/>
        <rFont val="맑은 고딕"/>
        <family val="3"/>
        <charset val="129"/>
      </rPr>
      <t>(30%)</t>
    </r>
    <phoneticPr fontId="4" type="noConversion"/>
  </si>
  <si>
    <r>
      <t xml:space="preserve">4순위
</t>
    </r>
    <r>
      <rPr>
        <b/>
        <sz val="10"/>
        <rFont val="맑은 고딕"/>
        <family val="3"/>
        <charset val="129"/>
      </rPr>
      <t>(20%)</t>
    </r>
    <phoneticPr fontId="4" type="noConversion"/>
  </si>
  <si>
    <t>사업지구
철거민</t>
    <phoneticPr fontId="4" type="noConversion"/>
  </si>
  <si>
    <t>2순위 
소계</t>
    <phoneticPr fontId="4" type="noConversion"/>
  </si>
  <si>
    <r>
      <t xml:space="preserve">장애인
</t>
    </r>
    <r>
      <rPr>
        <b/>
        <sz val="10"/>
        <rFont val="맑은 고딕"/>
        <family val="3"/>
        <charset val="129"/>
      </rPr>
      <t>(80%)</t>
    </r>
    <phoneticPr fontId="4" type="noConversion"/>
  </si>
  <si>
    <r>
      <t xml:space="preserve">북한이탈주민
</t>
    </r>
    <r>
      <rPr>
        <b/>
        <sz val="10"/>
        <rFont val="맑은 고딕"/>
        <family val="3"/>
        <charset val="129"/>
      </rPr>
      <t>(20%)</t>
    </r>
    <phoneticPr fontId="4" type="noConversion"/>
  </si>
  <si>
    <t>지자체
철거민</t>
    <phoneticPr fontId="4" type="noConversion"/>
  </si>
  <si>
    <t>4순위
소계</t>
    <phoneticPr fontId="4" type="noConversion"/>
  </si>
  <si>
    <r>
      <t xml:space="preserve">군인
</t>
    </r>
    <r>
      <rPr>
        <b/>
        <sz val="10"/>
        <rFont val="맑은 고딕"/>
        <family val="3"/>
        <charset val="129"/>
      </rPr>
      <t>(25%)</t>
    </r>
    <phoneticPr fontId="4" type="noConversion"/>
  </si>
  <si>
    <r>
      <t xml:space="preserve">중소기업
근로자
</t>
    </r>
    <r>
      <rPr>
        <b/>
        <sz val="10"/>
        <rFont val="맑은 고딕"/>
        <family val="3"/>
        <charset val="129"/>
      </rPr>
      <t>(20%</t>
    </r>
    <r>
      <rPr>
        <b/>
        <sz val="11"/>
        <rFont val="맑은 고딕"/>
        <family val="3"/>
        <charset val="129"/>
      </rPr>
      <t>)</t>
    </r>
    <phoneticPr fontId="4" type="noConversion"/>
  </si>
  <si>
    <r>
      <t xml:space="preserve">다문화가족
</t>
    </r>
    <r>
      <rPr>
        <b/>
        <sz val="10"/>
        <rFont val="맑은 고딕"/>
        <family val="3"/>
        <charset val="129"/>
      </rPr>
      <t>(15%)</t>
    </r>
    <phoneticPr fontId="4" type="noConversion"/>
  </si>
  <si>
    <r>
      <t xml:space="preserve">우수선수 및 우수기능인
</t>
    </r>
    <r>
      <rPr>
        <b/>
        <sz val="10"/>
        <rFont val="맑은 고딕"/>
        <family val="3"/>
        <charset val="129"/>
      </rPr>
      <t>(10%)</t>
    </r>
    <phoneticPr fontId="4" type="noConversion"/>
  </si>
  <si>
    <r>
      <t xml:space="preserve">의사상자
</t>
    </r>
    <r>
      <rPr>
        <b/>
        <sz val="10"/>
        <rFont val="맑은 고딕"/>
        <family val="3"/>
        <charset val="129"/>
      </rPr>
      <t>(10%)</t>
    </r>
    <phoneticPr fontId="4" type="noConversion"/>
  </si>
  <si>
    <r>
      <t xml:space="preserve">납북피해자
</t>
    </r>
    <r>
      <rPr>
        <b/>
        <sz val="10"/>
        <rFont val="맑은 고딕"/>
        <family val="3"/>
        <charset val="129"/>
      </rPr>
      <t>(10%)</t>
    </r>
    <phoneticPr fontId="4" type="noConversion"/>
  </si>
  <si>
    <r>
      <t xml:space="preserve">체육유공자
</t>
    </r>
    <r>
      <rPr>
        <b/>
        <sz val="10"/>
        <rFont val="맑은 고딕"/>
        <family val="3"/>
        <charset val="129"/>
      </rPr>
      <t>(10%)</t>
    </r>
    <phoneticPr fontId="4" type="noConversion"/>
  </si>
  <si>
    <t>장기복무
제대군인</t>
    <phoneticPr fontId="4" type="noConversion"/>
  </si>
  <si>
    <t>10년이상
복무군인</t>
    <phoneticPr fontId="4" type="noConversion"/>
  </si>
  <si>
    <t>우수선수</t>
    <phoneticPr fontId="4" type="noConversion"/>
  </si>
  <si>
    <t>우수기능인</t>
    <phoneticPr fontId="4" type="noConversion"/>
  </si>
  <si>
    <t>주관부서</t>
    <phoneticPr fontId="4" type="noConversion"/>
  </si>
  <si>
    <t>LH</t>
    <phoneticPr fontId="4" type="noConversion"/>
  </si>
  <si>
    <t>국가보훈처</t>
    <phoneticPr fontId="4" type="noConversion"/>
  </si>
  <si>
    <t>경상남도</t>
    <phoneticPr fontId="4" type="noConversion"/>
  </si>
  <si>
    <t>통일부</t>
    <phoneticPr fontId="4" type="noConversion"/>
  </si>
  <si>
    <t>김해시</t>
    <phoneticPr fontId="4" type="noConversion"/>
  </si>
  <si>
    <t>국방부</t>
    <phoneticPr fontId="4" type="noConversion"/>
  </si>
  <si>
    <t>경남지방중소벤처기업청</t>
    <phoneticPr fontId="4" type="noConversion"/>
  </si>
  <si>
    <t>대한체육회</t>
    <phoneticPr fontId="4" type="noConversion"/>
  </si>
  <si>
    <t>한국산업인력관리공단</t>
    <phoneticPr fontId="4" type="noConversion"/>
  </si>
  <si>
    <t>국민체육진흥공단</t>
    <phoneticPr fontId="4" type="noConversion"/>
  </si>
  <si>
    <t>공문시행 기관</t>
    <phoneticPr fontId="4" type="noConversion"/>
  </si>
  <si>
    <t>경남동부보훈지청</t>
    <phoneticPr fontId="4" type="noConversion"/>
  </si>
  <si>
    <t>장애인복지과</t>
    <phoneticPr fontId="4" type="noConversion"/>
  </si>
  <si>
    <t>북한이탈주민
정착지원사무소</t>
    <phoneticPr fontId="4" type="noConversion"/>
  </si>
  <si>
    <t>공동주택과</t>
    <phoneticPr fontId="4" type="noConversion"/>
  </si>
  <si>
    <t>국군복지단</t>
    <phoneticPr fontId="4" type="noConversion"/>
  </si>
  <si>
    <t>지역정책과</t>
    <phoneticPr fontId="4" type="noConversion"/>
  </si>
  <si>
    <t>여성가족과</t>
    <phoneticPr fontId="4" type="noConversion"/>
  </si>
  <si>
    <t>복지정책과</t>
    <phoneticPr fontId="4" type="noConversion"/>
  </si>
  <si>
    <t>납북자대책팀</t>
    <phoneticPr fontId="4" type="noConversion"/>
  </si>
  <si>
    <t>체육인복지팀</t>
    <phoneticPr fontId="4" type="noConversion"/>
  </si>
  <si>
    <t>배정비율</t>
    <phoneticPr fontId="4" type="noConversion"/>
  </si>
  <si>
    <t>예비입주자</t>
    <phoneticPr fontId="4" type="noConversion"/>
  </si>
  <si>
    <t>※ 붉은색 표시 물량은 특별공급 및 일반공급 배정 비율 등을 고려하여 해당 배정비율 범위에서 반올림하여 산정</t>
    <phoneticPr fontId="4" type="noConversion"/>
  </si>
  <si>
    <t>59㎡</t>
    <phoneticPr fontId="4" type="noConversion"/>
  </si>
  <si>
    <t>C-1</t>
    <phoneticPr fontId="3" type="noConversion"/>
  </si>
  <si>
    <t>배정인원</t>
    <phoneticPr fontId="4" type="noConversion"/>
  </si>
  <si>
    <t>주택
신청형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</si>
</sst>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1" formatCode="_-* #,##0_-;\-* #,##0_-;_-* &quot;-&quot;_-;_-@_-"/>
    <numFmt numFmtId="176" formatCode="_-* #,##0_-;\-* #,##0_-;_-* &quot;-&quot;??_-;_-@_-"/>
  </numFmts>
  <fonts count="20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8"/>
      <color indexed="8"/>
      <name val="HY견고딕"/>
      <family val="1"/>
      <charset val="129"/>
    </font>
    <font>
      <sz val="8"/>
      <name val="맑은 고딕"/>
      <family val="2"/>
      <charset val="129"/>
      <scheme val="minor"/>
    </font>
    <font>
      <sz val="8"/>
      <name val="돋움"/>
      <family val="3"/>
      <charset val="129"/>
    </font>
    <font>
      <b/>
      <sz val="11"/>
      <color indexed="8"/>
      <name val="맑은 고딕"/>
      <family val="3"/>
      <charset val="129"/>
    </font>
    <font>
      <b/>
      <sz val="11"/>
      <color indexed="8"/>
      <name val="맑은 고딕"/>
      <family val="3"/>
      <charset val="129"/>
      <scheme val="minor"/>
    </font>
    <font>
      <b/>
      <sz val="10"/>
      <color indexed="8"/>
      <name val="맑은 고딕"/>
      <family val="3"/>
      <charset val="129"/>
    </font>
    <font>
      <b/>
      <sz val="11"/>
      <name val="맑은 고딕"/>
      <family val="3"/>
      <charset val="129"/>
    </font>
    <font>
      <b/>
      <sz val="10"/>
      <name val="맑은 고딕"/>
      <family val="3"/>
      <charset val="129"/>
    </font>
    <font>
      <b/>
      <sz val="10"/>
      <color indexed="8"/>
      <name val="맑은 고딕"/>
      <family val="3"/>
      <charset val="129"/>
      <scheme val="minor"/>
    </font>
    <font>
      <sz val="10"/>
      <name val="맑은 고딕"/>
      <family val="3"/>
      <charset val="129"/>
      <scheme val="minor"/>
    </font>
    <font>
      <sz val="10"/>
      <name val="맑은 고딕"/>
      <family val="3"/>
      <charset val="129"/>
    </font>
    <font>
      <sz val="10"/>
      <color indexed="8"/>
      <name val="맑은 고딕"/>
      <family val="3"/>
      <charset val="129"/>
    </font>
    <font>
      <sz val="11"/>
      <name val="맑은 고딕"/>
      <family val="3"/>
      <charset val="129"/>
    </font>
    <font>
      <sz val="12"/>
      <color theme="1"/>
      <name val="맑은 고딕"/>
      <family val="3"/>
      <charset val="129"/>
      <scheme val="minor"/>
    </font>
    <font>
      <sz val="11"/>
      <name val="맑은 고딕"/>
      <family val="3"/>
      <charset val="129"/>
      <scheme val="major"/>
    </font>
    <font>
      <b/>
      <sz val="12"/>
      <color theme="1"/>
      <name val="맑은 고딕"/>
      <family val="3"/>
      <charset val="129"/>
      <scheme val="minor"/>
    </font>
    <font>
      <b/>
      <sz val="12"/>
      <name val="맑은 고딕"/>
      <family val="3"/>
      <charset val="129"/>
      <scheme val="minor"/>
    </font>
    <font>
      <b/>
      <sz val="12"/>
      <name val="맑은 고딕"/>
      <family val="3"/>
      <charset val="129"/>
    </font>
  </fonts>
  <fills count="12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6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ck">
        <color rgb="FFFF0000"/>
      </left>
      <right style="thick">
        <color rgb="FFFF0000"/>
      </right>
      <top style="thick">
        <color rgb="FFFF0000"/>
      </top>
      <bottom style="hair">
        <color indexed="64"/>
      </bottom>
      <diagonal/>
    </border>
    <border>
      <left style="thick">
        <color rgb="FFFF0000"/>
      </left>
      <right style="thick">
        <color rgb="FFFF0000"/>
      </right>
      <top style="hair">
        <color indexed="64"/>
      </top>
      <bottom style="hair">
        <color indexed="64"/>
      </bottom>
      <diagonal/>
    </border>
    <border>
      <left style="thick">
        <color rgb="FFFF0000"/>
      </left>
      <right style="thick">
        <color rgb="FFFF0000"/>
      </right>
      <top style="hair">
        <color indexed="64"/>
      </top>
      <bottom style="medium">
        <color indexed="64"/>
      </bottom>
      <diagonal/>
    </border>
    <border>
      <left style="thick">
        <color rgb="FFFF0000"/>
      </left>
      <right style="thick">
        <color rgb="FFFF0000"/>
      </right>
      <top style="medium">
        <color indexed="64"/>
      </top>
      <bottom style="hair">
        <color indexed="64"/>
      </bottom>
      <diagonal/>
    </border>
    <border>
      <left style="thick">
        <color rgb="FFFF0000"/>
      </left>
      <right style="thick">
        <color rgb="FFFF0000"/>
      </right>
      <top/>
      <bottom style="hair">
        <color indexed="64"/>
      </bottom>
      <diagonal/>
    </border>
    <border>
      <left style="thick">
        <color rgb="FFFF0000"/>
      </left>
      <right style="thick">
        <color rgb="FFFF0000"/>
      </right>
      <top style="medium">
        <color indexed="64"/>
      </top>
      <bottom style="medium">
        <color indexed="64"/>
      </bottom>
      <diagonal/>
    </border>
    <border>
      <left style="thick">
        <color rgb="FFFF0000"/>
      </left>
      <right style="thick">
        <color rgb="FFFF0000"/>
      </right>
      <top style="medium">
        <color indexed="64"/>
      </top>
      <bottom style="thick">
        <color rgb="FFFF0000"/>
      </bottom>
      <diagonal/>
    </border>
    <border>
      <left style="thin">
        <color indexed="64"/>
      </left>
      <right style="thin">
        <color indexed="64"/>
      </right>
      <top style="thick">
        <color rgb="FFFF0000"/>
      </top>
      <bottom style="thin">
        <color indexed="64"/>
      </bottom>
      <diagonal/>
    </border>
    <border>
      <left style="thin">
        <color indexed="64"/>
      </left>
      <right style="thick">
        <color rgb="FFFF0000"/>
      </right>
      <top style="thick">
        <color rgb="FFFF0000"/>
      </top>
      <bottom style="thin">
        <color indexed="64"/>
      </bottom>
      <diagonal/>
    </border>
    <border>
      <left style="thin">
        <color indexed="64"/>
      </left>
      <right style="thick">
        <color rgb="FFFF0000"/>
      </right>
      <top/>
      <bottom style="hair">
        <color indexed="64"/>
      </bottom>
      <diagonal/>
    </border>
    <border>
      <left style="thin">
        <color indexed="64"/>
      </left>
      <right style="thick">
        <color rgb="FFFF0000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rgb="FFFF0000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ck">
        <color rgb="FFFF0000"/>
      </right>
      <top style="hair">
        <color indexed="64"/>
      </top>
      <bottom/>
      <diagonal/>
    </border>
    <border>
      <left style="thin">
        <color indexed="64"/>
      </left>
      <right style="thick">
        <color rgb="FFFF0000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ck">
        <color rgb="FFFF0000"/>
      </bottom>
      <diagonal/>
    </border>
    <border>
      <left style="thin">
        <color indexed="64"/>
      </left>
      <right style="thick">
        <color rgb="FFFF0000"/>
      </right>
      <top style="medium">
        <color indexed="64"/>
      </top>
      <bottom style="thick">
        <color rgb="FFFF0000"/>
      </bottom>
      <diagonal/>
    </border>
    <border>
      <left style="thin">
        <color auto="1"/>
      </left>
      <right style="thick">
        <color rgb="FFFF0000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ck">
        <color rgb="FFFF0000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ck">
        <color rgb="FFFF0000"/>
      </bottom>
      <diagonal/>
    </border>
    <border>
      <left style="thin">
        <color auto="1"/>
      </left>
      <right style="thick">
        <color rgb="FFFF0000"/>
      </right>
      <top/>
      <bottom/>
      <diagonal/>
    </border>
    <border>
      <left style="thin">
        <color auto="1"/>
      </left>
      <right style="thick">
        <color rgb="FFFF0000"/>
      </right>
      <top/>
      <bottom style="medium">
        <color indexed="64"/>
      </bottom>
      <diagonal/>
    </border>
    <border>
      <left style="thin">
        <color auto="1"/>
      </left>
      <right style="thick">
        <color rgb="FFFF0000"/>
      </right>
      <top style="medium">
        <color indexed="64"/>
      </top>
      <bottom style="thin">
        <color auto="1"/>
      </bottom>
      <diagonal/>
    </border>
  </borders>
  <cellStyleXfs count="3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154">
    <xf numFmtId="0" fontId="0" fillId="0" borderId="0" xfId="0">
      <alignment vertical="center"/>
    </xf>
    <xf numFmtId="0" fontId="0" fillId="0" borderId="0" xfId="0" applyNumberFormat="1" applyAlignment="1">
      <alignment horizontal="center" vertical="center"/>
    </xf>
    <xf numFmtId="0" fontId="5" fillId="7" borderId="13" xfId="0" applyNumberFormat="1" applyFont="1" applyFill="1" applyBorder="1" applyAlignment="1">
      <alignment horizontal="center" vertical="center" wrapText="1"/>
    </xf>
    <xf numFmtId="0" fontId="8" fillId="7" borderId="13" xfId="0" applyNumberFormat="1" applyFont="1" applyFill="1" applyBorder="1" applyAlignment="1">
      <alignment horizontal="center" vertical="center" wrapText="1"/>
    </xf>
    <xf numFmtId="0" fontId="8" fillId="7" borderId="13" xfId="0" applyNumberFormat="1" applyFont="1" applyFill="1" applyBorder="1" applyAlignment="1">
      <alignment horizontal="center" vertical="center"/>
    </xf>
    <xf numFmtId="0" fontId="5" fillId="2" borderId="2" xfId="0" applyNumberFormat="1" applyFont="1" applyFill="1" applyBorder="1" applyAlignment="1">
      <alignment horizontal="center" vertical="center"/>
    </xf>
    <xf numFmtId="0" fontId="7" fillId="7" borderId="2" xfId="0" applyNumberFormat="1" applyFont="1" applyFill="1" applyBorder="1" applyAlignment="1">
      <alignment horizontal="center" vertical="center"/>
    </xf>
    <xf numFmtId="0" fontId="10" fillId="7" borderId="2" xfId="0" applyNumberFormat="1" applyFont="1" applyFill="1" applyBorder="1" applyAlignment="1">
      <alignment horizontal="center" vertical="center"/>
    </xf>
    <xf numFmtId="9" fontId="9" fillId="7" borderId="2" xfId="2" applyNumberFormat="1" applyFont="1" applyFill="1" applyBorder="1" applyAlignment="1">
      <alignment horizontal="center" vertical="center"/>
    </xf>
    <xf numFmtId="0" fontId="13" fillId="7" borderId="2" xfId="0" applyNumberFormat="1" applyFont="1" applyFill="1" applyBorder="1" applyAlignment="1">
      <alignment horizontal="center" vertical="center"/>
    </xf>
    <xf numFmtId="0" fontId="13" fillId="7" borderId="2" xfId="0" applyNumberFormat="1" applyFont="1" applyFill="1" applyBorder="1" applyAlignment="1">
      <alignment horizontal="center" vertical="center" wrapText="1"/>
    </xf>
    <xf numFmtId="0" fontId="5" fillId="2" borderId="13" xfId="0" applyNumberFormat="1" applyFont="1" applyFill="1" applyBorder="1" applyAlignment="1">
      <alignment horizontal="center" vertical="center"/>
    </xf>
    <xf numFmtId="0" fontId="7" fillId="7" borderId="13" xfId="0" applyNumberFormat="1" applyFont="1" applyFill="1" applyBorder="1" applyAlignment="1">
      <alignment horizontal="center" vertical="center"/>
    </xf>
    <xf numFmtId="0" fontId="10" fillId="7" borderId="13" xfId="0" applyNumberFormat="1" applyFont="1" applyFill="1" applyBorder="1" applyAlignment="1">
      <alignment horizontal="center" vertical="center"/>
    </xf>
    <xf numFmtId="9" fontId="9" fillId="7" borderId="13" xfId="2" applyNumberFormat="1" applyFont="1" applyFill="1" applyBorder="1" applyAlignment="1">
      <alignment horizontal="center" vertical="center"/>
    </xf>
    <xf numFmtId="0" fontId="13" fillId="7" borderId="13" xfId="0" applyNumberFormat="1" applyFont="1" applyFill="1" applyBorder="1" applyAlignment="1">
      <alignment horizontal="center" vertical="center"/>
    </xf>
    <xf numFmtId="0" fontId="13" fillId="7" borderId="13" xfId="0" applyNumberFormat="1" applyFont="1" applyFill="1" applyBorder="1" applyAlignment="1">
      <alignment horizontal="center" vertical="center" wrapText="1"/>
    </xf>
    <xf numFmtId="41" fontId="5" fillId="2" borderId="15" xfId="1" applyNumberFormat="1" applyFont="1" applyFill="1" applyBorder="1" applyAlignment="1">
      <alignment horizontal="center" vertical="center"/>
    </xf>
    <xf numFmtId="41" fontId="14" fillId="2" borderId="16" xfId="1" applyNumberFormat="1" applyFont="1" applyFill="1" applyBorder="1" applyAlignment="1" applyProtection="1">
      <alignment horizontal="center" vertical="center" shrinkToFit="1"/>
      <protection locked="0"/>
    </xf>
    <xf numFmtId="10" fontId="14" fillId="2" borderId="18" xfId="1" applyNumberFormat="1" applyFont="1" applyFill="1" applyBorder="1" applyAlignment="1" applyProtection="1">
      <alignment horizontal="center" vertical="center" shrinkToFit="1"/>
      <protection locked="0"/>
    </xf>
    <xf numFmtId="10" fontId="14" fillId="4" borderId="18" xfId="1" applyNumberFormat="1" applyFont="1" applyFill="1" applyBorder="1" applyAlignment="1">
      <alignment horizontal="center" vertical="center"/>
    </xf>
    <xf numFmtId="10" fontId="14" fillId="7" borderId="18" xfId="1" applyNumberFormat="1" applyFont="1" applyFill="1" applyBorder="1" applyAlignment="1">
      <alignment horizontal="center" vertical="center"/>
    </xf>
    <xf numFmtId="10" fontId="14" fillId="6" borderId="18" xfId="1" applyNumberFormat="1" applyFont="1" applyFill="1" applyBorder="1" applyAlignment="1">
      <alignment horizontal="center" vertical="center"/>
    </xf>
    <xf numFmtId="41" fontId="14" fillId="2" borderId="18" xfId="1" applyNumberFormat="1" applyFont="1" applyFill="1" applyBorder="1" applyAlignment="1" applyProtection="1">
      <alignment horizontal="center" vertical="center" shrinkToFit="1"/>
      <protection locked="0"/>
    </xf>
    <xf numFmtId="41" fontId="14" fillId="10" borderId="16" xfId="1" applyNumberFormat="1" applyFont="1" applyFill="1" applyBorder="1" applyAlignment="1">
      <alignment horizontal="center" vertical="center"/>
    </xf>
    <xf numFmtId="10" fontId="14" fillId="10" borderId="18" xfId="1" applyNumberFormat="1" applyFont="1" applyFill="1" applyBorder="1" applyAlignment="1">
      <alignment horizontal="center" vertical="center"/>
    </xf>
    <xf numFmtId="41" fontId="14" fillId="10" borderId="18" xfId="1" applyNumberFormat="1" applyFont="1" applyFill="1" applyBorder="1" applyAlignment="1">
      <alignment horizontal="center" vertical="center"/>
    </xf>
    <xf numFmtId="41" fontId="14" fillId="11" borderId="16" xfId="1" applyNumberFormat="1" applyFont="1" applyFill="1" applyBorder="1" applyAlignment="1">
      <alignment horizontal="center" vertical="center"/>
    </xf>
    <xf numFmtId="10" fontId="14" fillId="11" borderId="18" xfId="1" applyNumberFormat="1" applyFont="1" applyFill="1" applyBorder="1" applyAlignment="1">
      <alignment horizontal="center" vertical="center"/>
    </xf>
    <xf numFmtId="41" fontId="16" fillId="11" borderId="18" xfId="1" applyNumberFormat="1" applyFont="1" applyFill="1" applyBorder="1" applyAlignment="1">
      <alignment horizontal="center" vertical="center"/>
    </xf>
    <xf numFmtId="41" fontId="15" fillId="11" borderId="7" xfId="1" applyNumberFormat="1" applyFont="1" applyFill="1" applyBorder="1">
      <alignment vertical="center"/>
    </xf>
    <xf numFmtId="41" fontId="14" fillId="11" borderId="18" xfId="0" applyNumberFormat="1" applyFont="1" applyFill="1" applyBorder="1" applyAlignment="1">
      <alignment horizontal="center" vertical="center"/>
    </xf>
    <xf numFmtId="10" fontId="14" fillId="8" borderId="18" xfId="1" applyNumberFormat="1" applyFont="1" applyFill="1" applyBorder="1" applyAlignment="1">
      <alignment horizontal="center" vertical="center"/>
    </xf>
    <xf numFmtId="41" fontId="8" fillId="8" borderId="16" xfId="1" applyNumberFormat="1" applyFont="1" applyFill="1" applyBorder="1" applyAlignment="1">
      <alignment horizontal="center" vertical="center"/>
    </xf>
    <xf numFmtId="41" fontId="8" fillId="6" borderId="16" xfId="1" applyNumberFormat="1" applyFont="1" applyFill="1" applyBorder="1" applyAlignment="1">
      <alignment horizontal="center" vertical="center"/>
    </xf>
    <xf numFmtId="41" fontId="8" fillId="7" borderId="16" xfId="1" applyNumberFormat="1" applyFont="1" applyFill="1" applyBorder="1" applyAlignment="1">
      <alignment horizontal="center" vertical="center"/>
    </xf>
    <xf numFmtId="41" fontId="18" fillId="8" borderId="7" xfId="0" applyNumberFormat="1" applyFont="1" applyFill="1" applyBorder="1">
      <alignment vertical="center"/>
    </xf>
    <xf numFmtId="176" fontId="18" fillId="7" borderId="7" xfId="0" applyNumberFormat="1" applyFont="1" applyFill="1" applyBorder="1">
      <alignment vertical="center"/>
    </xf>
    <xf numFmtId="41" fontId="18" fillId="0" borderId="7" xfId="1" applyNumberFormat="1" applyFont="1" applyFill="1" applyBorder="1">
      <alignment vertical="center"/>
    </xf>
    <xf numFmtId="41" fontId="18" fillId="6" borderId="7" xfId="0" applyNumberFormat="1" applyFont="1" applyFill="1" applyBorder="1">
      <alignment vertical="center"/>
    </xf>
    <xf numFmtId="9" fontId="9" fillId="7" borderId="24" xfId="2" applyNumberFormat="1" applyFont="1" applyFill="1" applyBorder="1" applyAlignment="1">
      <alignment horizontal="center" vertical="center"/>
    </xf>
    <xf numFmtId="9" fontId="9" fillId="7" borderId="25" xfId="2" applyNumberFormat="1" applyFont="1" applyFill="1" applyBorder="1" applyAlignment="1">
      <alignment horizontal="center" vertical="center"/>
    </xf>
    <xf numFmtId="41" fontId="15" fillId="11" borderId="26" xfId="1" applyNumberFormat="1" applyFont="1" applyFill="1" applyBorder="1">
      <alignment vertical="center"/>
    </xf>
    <xf numFmtId="10" fontId="14" fillId="11" borderId="19" xfId="1" applyNumberFormat="1" applyFont="1" applyFill="1" applyBorder="1" applyAlignment="1">
      <alignment horizontal="center" vertical="center"/>
    </xf>
    <xf numFmtId="41" fontId="14" fillId="11" borderId="19" xfId="0" applyNumberFormat="1" applyFont="1" applyFill="1" applyBorder="1" applyAlignment="1">
      <alignment horizontal="center" vertical="center"/>
    </xf>
    <xf numFmtId="0" fontId="13" fillId="7" borderId="24" xfId="0" applyNumberFormat="1" applyFont="1" applyFill="1" applyBorder="1" applyAlignment="1">
      <alignment horizontal="center" vertical="center"/>
    </xf>
    <xf numFmtId="0" fontId="13" fillId="7" borderId="25" xfId="0" applyNumberFormat="1" applyFont="1" applyFill="1" applyBorder="1" applyAlignment="1">
      <alignment horizontal="center" vertical="center"/>
    </xf>
    <xf numFmtId="41" fontId="14" fillId="11" borderId="28" xfId="1" applyNumberFormat="1" applyFont="1" applyFill="1" applyBorder="1" applyAlignment="1">
      <alignment horizontal="center" vertical="center"/>
    </xf>
    <xf numFmtId="41" fontId="14" fillId="11" borderId="19" xfId="1" applyNumberFormat="1" applyFont="1" applyFill="1" applyBorder="1" applyAlignment="1">
      <alignment horizontal="center" vertical="center"/>
    </xf>
    <xf numFmtId="9" fontId="12" fillId="7" borderId="31" xfId="2" applyNumberFormat="1" applyFont="1" applyFill="1" applyBorder="1" applyAlignment="1">
      <alignment horizontal="center" vertical="center"/>
    </xf>
    <xf numFmtId="9" fontId="12" fillId="7" borderId="32" xfId="2" applyNumberFormat="1" applyFont="1" applyFill="1" applyBorder="1" applyAlignment="1">
      <alignment horizontal="center" vertical="center"/>
    </xf>
    <xf numFmtId="41" fontId="15" fillId="11" borderId="33" xfId="1" applyNumberFormat="1" applyFont="1" applyFill="1" applyBorder="1">
      <alignment vertical="center"/>
    </xf>
    <xf numFmtId="10" fontId="14" fillId="11" borderId="20" xfId="1" applyNumberFormat="1" applyFont="1" applyFill="1" applyBorder="1" applyAlignment="1">
      <alignment horizontal="center" vertical="center"/>
    </xf>
    <xf numFmtId="41" fontId="16" fillId="11" borderId="20" xfId="1" applyNumberFormat="1" applyFont="1" applyFill="1" applyBorder="1" applyAlignment="1">
      <alignment horizontal="center" vertical="center"/>
    </xf>
    <xf numFmtId="9" fontId="9" fillId="7" borderId="36" xfId="2" applyNumberFormat="1" applyFont="1" applyFill="1" applyBorder="1" applyAlignment="1">
      <alignment horizontal="center" vertical="center"/>
    </xf>
    <xf numFmtId="9" fontId="9" fillId="7" borderId="35" xfId="2" applyNumberFormat="1" applyFont="1" applyFill="1" applyBorder="1" applyAlignment="1">
      <alignment horizontal="center" vertical="center"/>
    </xf>
    <xf numFmtId="41" fontId="14" fillId="3" borderId="37" xfId="1" applyNumberFormat="1" applyFont="1" applyFill="1" applyBorder="1" applyAlignment="1">
      <alignment horizontal="center" vertical="center"/>
    </xf>
    <xf numFmtId="10" fontId="14" fillId="3" borderId="38" xfId="1" applyNumberFormat="1" applyFont="1" applyFill="1" applyBorder="1" applyAlignment="1">
      <alignment horizontal="center" vertical="center"/>
    </xf>
    <xf numFmtId="41" fontId="14" fillId="3" borderId="38" xfId="1" applyNumberFormat="1" applyFont="1" applyFill="1" applyBorder="1" applyAlignment="1">
      <alignment horizontal="center" vertical="center"/>
    </xf>
    <xf numFmtId="9" fontId="12" fillId="7" borderId="45" xfId="2" applyNumberFormat="1" applyFont="1" applyFill="1" applyBorder="1" applyAlignment="1">
      <alignment horizontal="center" vertical="center"/>
    </xf>
    <xf numFmtId="9" fontId="12" fillId="7" borderId="44" xfId="2" applyNumberFormat="1" applyFont="1" applyFill="1" applyBorder="1" applyAlignment="1">
      <alignment horizontal="center" vertical="center" wrapText="1"/>
    </xf>
    <xf numFmtId="41" fontId="17" fillId="11" borderId="46" xfId="1" applyNumberFormat="1" applyFont="1" applyFill="1" applyBorder="1">
      <alignment vertical="center"/>
    </xf>
    <xf numFmtId="10" fontId="8" fillId="11" borderId="47" xfId="1" applyNumberFormat="1" applyFont="1" applyFill="1" applyBorder="1" applyAlignment="1">
      <alignment horizontal="center" vertical="center"/>
    </xf>
    <xf numFmtId="0" fontId="8" fillId="8" borderId="49" xfId="0" applyNumberFormat="1" applyFont="1" applyFill="1" applyBorder="1" applyAlignment="1">
      <alignment horizontal="center" vertical="center" wrapText="1"/>
    </xf>
    <xf numFmtId="0" fontId="13" fillId="7" borderId="53" xfId="0" applyNumberFormat="1" applyFont="1" applyFill="1" applyBorder="1" applyAlignment="1">
      <alignment horizontal="center" vertical="center" wrapText="1"/>
    </xf>
    <xf numFmtId="0" fontId="13" fillId="7" borderId="52" xfId="0" applyNumberFormat="1" applyFont="1" applyFill="1" applyBorder="1" applyAlignment="1">
      <alignment horizontal="center" vertical="center" wrapText="1"/>
    </xf>
    <xf numFmtId="41" fontId="8" fillId="7" borderId="54" xfId="1" applyNumberFormat="1" applyFont="1" applyFill="1" applyBorder="1" applyAlignment="1">
      <alignment horizontal="center" vertical="center"/>
    </xf>
    <xf numFmtId="10" fontId="14" fillId="7" borderId="55" xfId="1" applyNumberFormat="1" applyFont="1" applyFill="1" applyBorder="1" applyAlignment="1">
      <alignment horizontal="center" vertical="center"/>
    </xf>
    <xf numFmtId="41" fontId="8" fillId="8" borderId="56" xfId="1" applyNumberFormat="1" applyFont="1" applyFill="1" applyBorder="1" applyAlignment="1">
      <alignment horizontal="center" vertical="center"/>
    </xf>
    <xf numFmtId="41" fontId="8" fillId="6" borderId="56" xfId="1" applyNumberFormat="1" applyFont="1" applyFill="1" applyBorder="1" applyAlignment="1">
      <alignment horizontal="center" vertical="center"/>
    </xf>
    <xf numFmtId="41" fontId="8" fillId="7" borderId="56" xfId="1" applyNumberFormat="1" applyFont="1" applyFill="1" applyBorder="1" applyAlignment="1">
      <alignment horizontal="center" vertical="center"/>
    </xf>
    <xf numFmtId="176" fontId="8" fillId="7" borderId="56" xfId="1" applyNumberFormat="1" applyFont="1" applyFill="1" applyBorder="1" applyAlignment="1">
      <alignment horizontal="center" vertical="center"/>
    </xf>
    <xf numFmtId="41" fontId="8" fillId="7" borderId="57" xfId="1" applyNumberFormat="1" applyFont="1" applyFill="1" applyBorder="1" applyAlignment="1">
      <alignment horizontal="center" vertical="center"/>
    </xf>
    <xf numFmtId="0" fontId="13" fillId="7" borderId="31" xfId="0" applyNumberFormat="1" applyFont="1" applyFill="1" applyBorder="1" applyAlignment="1">
      <alignment horizontal="center" vertical="center"/>
    </xf>
    <xf numFmtId="0" fontId="13" fillId="7" borderId="32" xfId="0" applyNumberFormat="1" applyFont="1" applyFill="1" applyBorder="1" applyAlignment="1">
      <alignment horizontal="center" vertical="center"/>
    </xf>
    <xf numFmtId="41" fontId="8" fillId="8" borderId="60" xfId="1" applyNumberFormat="1" applyFont="1" applyFill="1" applyBorder="1" applyAlignment="1">
      <alignment horizontal="center" vertical="center"/>
    </xf>
    <xf numFmtId="10" fontId="14" fillId="8" borderId="20" xfId="1" applyNumberFormat="1" applyFont="1" applyFill="1" applyBorder="1" applyAlignment="1">
      <alignment horizontal="center" vertical="center"/>
    </xf>
    <xf numFmtId="41" fontId="8" fillId="8" borderId="61" xfId="1" applyNumberFormat="1" applyFont="1" applyFill="1" applyBorder="1" applyAlignment="1">
      <alignment horizontal="center" vertical="center"/>
    </xf>
    <xf numFmtId="0" fontId="8" fillId="8" borderId="58" xfId="0" applyNumberFormat="1" applyFont="1" applyFill="1" applyBorder="1" applyAlignment="1">
      <alignment horizontal="center" vertical="center" wrapText="1"/>
    </xf>
    <xf numFmtId="41" fontId="8" fillId="8" borderId="54" xfId="1" applyNumberFormat="1" applyFont="1" applyFill="1" applyBorder="1" applyAlignment="1">
      <alignment horizontal="center" vertical="center"/>
    </xf>
    <xf numFmtId="10" fontId="14" fillId="8" borderId="55" xfId="1" applyNumberFormat="1" applyFont="1" applyFill="1" applyBorder="1" applyAlignment="1">
      <alignment horizontal="center" vertical="center"/>
    </xf>
    <xf numFmtId="41" fontId="8" fillId="8" borderId="64" xfId="1" applyNumberFormat="1" applyFont="1" applyFill="1" applyBorder="1" applyAlignment="1">
      <alignment horizontal="center" vertical="center"/>
    </xf>
    <xf numFmtId="41" fontId="19" fillId="11" borderId="48" xfId="0" applyNumberFormat="1" applyFont="1" applyFill="1" applyBorder="1" applyAlignment="1">
      <alignment horizontal="center" vertical="center"/>
    </xf>
    <xf numFmtId="0" fontId="2" fillId="0" borderId="0" xfId="0" applyNumberFormat="1" applyFont="1" applyAlignment="1">
      <alignment horizontal="left" vertical="center"/>
    </xf>
    <xf numFmtId="0" fontId="5" fillId="2" borderId="1" xfId="0" applyNumberFormat="1" applyFont="1" applyFill="1" applyBorder="1" applyAlignment="1">
      <alignment horizontal="center" vertical="center"/>
    </xf>
    <xf numFmtId="0" fontId="5" fillId="2" borderId="5" xfId="0" applyNumberFormat="1" applyFont="1" applyFill="1" applyBorder="1" applyAlignment="1">
      <alignment horizontal="center" vertical="center"/>
    </xf>
    <xf numFmtId="0" fontId="5" fillId="2" borderId="12" xfId="0" applyNumberFormat="1" applyFont="1" applyFill="1" applyBorder="1" applyAlignment="1">
      <alignment horizontal="center" vertical="center"/>
    </xf>
    <xf numFmtId="0" fontId="5" fillId="2" borderId="2" xfId="0" applyNumberFormat="1" applyFont="1" applyFill="1" applyBorder="1" applyAlignment="1">
      <alignment horizontal="center" vertical="center" wrapText="1"/>
    </xf>
    <xf numFmtId="0" fontId="5" fillId="2" borderId="6" xfId="0" applyNumberFormat="1" applyFont="1" applyFill="1" applyBorder="1" applyAlignment="1">
      <alignment horizontal="center" vertical="center"/>
    </xf>
    <xf numFmtId="0" fontId="5" fillId="2" borderId="13" xfId="0" applyNumberFormat="1" applyFont="1" applyFill="1" applyBorder="1" applyAlignment="1">
      <alignment horizontal="center" vertical="center"/>
    </xf>
    <xf numFmtId="0" fontId="5" fillId="10" borderId="3" xfId="0" applyNumberFormat="1" applyFont="1" applyFill="1" applyBorder="1" applyAlignment="1">
      <alignment horizontal="center" vertical="center"/>
    </xf>
    <xf numFmtId="0" fontId="5" fillId="10" borderId="39" xfId="0" applyNumberFormat="1" applyFont="1" applyFill="1" applyBorder="1" applyAlignment="1">
      <alignment horizontal="center" vertical="center"/>
    </xf>
    <xf numFmtId="0" fontId="5" fillId="3" borderId="4" xfId="0" applyNumberFormat="1" applyFont="1" applyFill="1" applyBorder="1" applyAlignment="1">
      <alignment horizontal="center" vertical="center"/>
    </xf>
    <xf numFmtId="0" fontId="5" fillId="3" borderId="10" xfId="0" applyNumberFormat="1" applyFont="1" applyFill="1" applyBorder="1" applyAlignment="1">
      <alignment horizontal="center" vertical="center"/>
    </xf>
    <xf numFmtId="0" fontId="5" fillId="3" borderId="34" xfId="0" applyNumberFormat="1" applyFont="1" applyFill="1" applyBorder="1" applyAlignment="1">
      <alignment horizontal="center" vertical="center"/>
    </xf>
    <xf numFmtId="0" fontId="5" fillId="3" borderId="35" xfId="0" applyNumberFormat="1" applyFont="1" applyFill="1" applyBorder="1" applyAlignment="1">
      <alignment horizontal="center" vertical="center"/>
    </xf>
    <xf numFmtId="0" fontId="6" fillId="10" borderId="7" xfId="0" applyNumberFormat="1" applyFont="1" applyFill="1" applyBorder="1" applyAlignment="1">
      <alignment horizontal="center" vertical="center"/>
    </xf>
    <xf numFmtId="0" fontId="6" fillId="10" borderId="6" xfId="0" applyNumberFormat="1" applyFont="1" applyFill="1" applyBorder="1" applyAlignment="1">
      <alignment horizontal="center" vertical="center"/>
    </xf>
    <xf numFmtId="0" fontId="6" fillId="10" borderId="13" xfId="0" applyNumberFormat="1" applyFont="1" applyFill="1" applyBorder="1" applyAlignment="1">
      <alignment horizontal="center" vertical="center"/>
    </xf>
    <xf numFmtId="0" fontId="6" fillId="11" borderId="7" xfId="0" applyNumberFormat="1" applyFont="1" applyFill="1" applyBorder="1" applyAlignment="1">
      <alignment horizontal="center" vertical="center" wrapText="1"/>
    </xf>
    <xf numFmtId="0" fontId="6" fillId="11" borderId="6" xfId="0" applyNumberFormat="1" applyFont="1" applyFill="1" applyBorder="1" applyAlignment="1">
      <alignment horizontal="center" vertical="center" wrapText="1"/>
    </xf>
    <xf numFmtId="0" fontId="6" fillId="11" borderId="13" xfId="0" applyNumberFormat="1" applyFont="1" applyFill="1" applyBorder="1" applyAlignment="1">
      <alignment horizontal="center" vertical="center" wrapText="1"/>
    </xf>
    <xf numFmtId="0" fontId="5" fillId="11" borderId="8" xfId="0" applyNumberFormat="1" applyFont="1" applyFill="1" applyBorder="1" applyAlignment="1">
      <alignment horizontal="center" vertical="center" wrapText="1"/>
    </xf>
    <xf numFmtId="0" fontId="5" fillId="11" borderId="11" xfId="0" applyNumberFormat="1" applyFont="1" applyFill="1" applyBorder="1" applyAlignment="1">
      <alignment horizontal="center" vertical="center" wrapText="1"/>
    </xf>
    <xf numFmtId="0" fontId="5" fillId="11" borderId="14" xfId="0" applyNumberFormat="1" applyFont="1" applyFill="1" applyBorder="1" applyAlignment="1">
      <alignment horizontal="center" vertical="center" wrapText="1"/>
    </xf>
    <xf numFmtId="0" fontId="5" fillId="11" borderId="7" xfId="0" applyNumberFormat="1" applyFont="1" applyFill="1" applyBorder="1" applyAlignment="1">
      <alignment horizontal="center" vertical="center" wrapText="1"/>
    </xf>
    <xf numFmtId="0" fontId="5" fillId="11" borderId="6" xfId="0" applyNumberFormat="1" applyFont="1" applyFill="1" applyBorder="1" applyAlignment="1">
      <alignment horizontal="center" vertical="center"/>
    </xf>
    <xf numFmtId="0" fontId="5" fillId="11" borderId="13" xfId="0" applyNumberFormat="1" applyFont="1" applyFill="1" applyBorder="1" applyAlignment="1">
      <alignment horizontal="center" vertical="center"/>
    </xf>
    <xf numFmtId="0" fontId="5" fillId="8" borderId="33" xfId="0" applyNumberFormat="1" applyFont="1" applyFill="1" applyBorder="1" applyAlignment="1">
      <alignment horizontal="center" vertical="center" wrapText="1"/>
    </xf>
    <xf numFmtId="0" fontId="5" fillId="8" borderId="32" xfId="0" applyNumberFormat="1" applyFont="1" applyFill="1" applyBorder="1" applyAlignment="1">
      <alignment horizontal="center" vertical="center"/>
    </xf>
    <xf numFmtId="0" fontId="5" fillId="5" borderId="7" xfId="0" applyNumberFormat="1" applyFont="1" applyFill="1" applyBorder="1" applyAlignment="1">
      <alignment horizontal="center" vertical="center" wrapText="1"/>
    </xf>
    <xf numFmtId="0" fontId="5" fillId="5" borderId="13" xfId="0" applyNumberFormat="1" applyFont="1" applyFill="1" applyBorder="1" applyAlignment="1">
      <alignment horizontal="center" vertical="center"/>
    </xf>
    <xf numFmtId="0" fontId="8" fillId="7" borderId="8" xfId="0" applyNumberFormat="1" applyFont="1" applyFill="1" applyBorder="1" applyAlignment="1">
      <alignment horizontal="center" vertical="center" wrapText="1"/>
    </xf>
    <xf numFmtId="0" fontId="8" fillId="7" borderId="14" xfId="0" applyNumberFormat="1" applyFont="1" applyFill="1" applyBorder="1" applyAlignment="1">
      <alignment horizontal="center" vertical="center" wrapText="1"/>
    </xf>
    <xf numFmtId="0" fontId="8" fillId="7" borderId="7" xfId="0" applyNumberFormat="1" applyFont="1" applyFill="1" applyBorder="1" applyAlignment="1">
      <alignment horizontal="center" vertical="center" wrapText="1"/>
    </xf>
    <xf numFmtId="0" fontId="8" fillId="7" borderId="13" xfId="0" applyNumberFormat="1" applyFont="1" applyFill="1" applyBorder="1" applyAlignment="1">
      <alignment horizontal="center" vertical="center" wrapText="1"/>
    </xf>
    <xf numFmtId="0" fontId="8" fillId="11" borderId="9" xfId="0" applyNumberFormat="1" applyFont="1" applyFill="1" applyBorder="1" applyAlignment="1">
      <alignment horizontal="center" vertical="center" wrapText="1"/>
    </xf>
    <xf numFmtId="0" fontId="8" fillId="11" borderId="40" xfId="0" applyNumberFormat="1" applyFont="1" applyFill="1" applyBorder="1" applyAlignment="1">
      <alignment horizontal="center" vertical="center" wrapText="1"/>
    </xf>
    <xf numFmtId="0" fontId="8" fillId="11" borderId="41" xfId="0" applyNumberFormat="1" applyFont="1" applyFill="1" applyBorder="1" applyAlignment="1">
      <alignment horizontal="center" vertical="center" wrapText="1"/>
    </xf>
    <xf numFmtId="0" fontId="5" fillId="5" borderId="29" xfId="0" applyNumberFormat="1" applyFont="1" applyFill="1" applyBorder="1" applyAlignment="1">
      <alignment horizontal="center" vertical="center"/>
    </xf>
    <xf numFmtId="0" fontId="5" fillId="5" borderId="30" xfId="0" applyNumberFormat="1" applyFont="1" applyFill="1" applyBorder="1" applyAlignment="1">
      <alignment horizontal="center" vertical="center"/>
    </xf>
    <xf numFmtId="0" fontId="5" fillId="11" borderId="26" xfId="0" applyNumberFormat="1" applyFont="1" applyFill="1" applyBorder="1" applyAlignment="1">
      <alignment horizontal="center" vertical="center"/>
    </xf>
    <xf numFmtId="0" fontId="5" fillId="11" borderId="27" xfId="0" applyNumberFormat="1" applyFont="1" applyFill="1" applyBorder="1" applyAlignment="1">
      <alignment horizontal="center" vertical="center"/>
    </xf>
    <xf numFmtId="0" fontId="5" fillId="11" borderId="25" xfId="0" applyNumberFormat="1" applyFont="1" applyFill="1" applyBorder="1" applyAlignment="1">
      <alignment horizontal="center" vertical="center"/>
    </xf>
    <xf numFmtId="0" fontId="8" fillId="8" borderId="59" xfId="0" applyNumberFormat="1" applyFont="1" applyFill="1" applyBorder="1" applyAlignment="1">
      <alignment horizontal="center" vertical="center" wrapText="1"/>
    </xf>
    <xf numFmtId="0" fontId="8" fillId="8" borderId="49" xfId="0" applyNumberFormat="1" applyFont="1" applyFill="1" applyBorder="1" applyAlignment="1">
      <alignment horizontal="center" vertical="center" wrapText="1"/>
    </xf>
    <xf numFmtId="0" fontId="8" fillId="8" borderId="50" xfId="0" applyNumberFormat="1" applyFont="1" applyFill="1" applyBorder="1" applyAlignment="1">
      <alignment horizontal="center" vertical="center" wrapText="1"/>
    </xf>
    <xf numFmtId="0" fontId="5" fillId="8" borderId="62" xfId="0" applyNumberFormat="1" applyFont="1" applyFill="1" applyBorder="1" applyAlignment="1">
      <alignment horizontal="center" vertical="center" wrapText="1"/>
    </xf>
    <xf numFmtId="0" fontId="5" fillId="8" borderId="63" xfId="0" applyNumberFormat="1" applyFont="1" applyFill="1" applyBorder="1" applyAlignment="1">
      <alignment horizontal="center" vertical="center" wrapText="1"/>
    </xf>
    <xf numFmtId="0" fontId="8" fillId="7" borderId="51" xfId="0" applyNumberFormat="1" applyFont="1" applyFill="1" applyBorder="1" applyAlignment="1">
      <alignment horizontal="center" vertical="center" wrapText="1"/>
    </xf>
    <xf numFmtId="0" fontId="8" fillId="7" borderId="52" xfId="0" applyNumberFormat="1" applyFont="1" applyFill="1" applyBorder="1" applyAlignment="1">
      <alignment horizontal="center" vertical="center" wrapText="1"/>
    </xf>
    <xf numFmtId="0" fontId="11" fillId="7" borderId="2" xfId="0" applyNumberFormat="1" applyFont="1" applyFill="1" applyBorder="1" applyAlignment="1">
      <alignment horizontal="center" vertical="center"/>
    </xf>
    <xf numFmtId="0" fontId="11" fillId="7" borderId="13" xfId="0" applyNumberFormat="1" applyFont="1" applyFill="1" applyBorder="1" applyAlignment="1">
      <alignment horizontal="center" vertical="center"/>
    </xf>
    <xf numFmtId="0" fontId="11" fillId="7" borderId="53" xfId="0" applyNumberFormat="1" applyFont="1" applyFill="1" applyBorder="1" applyAlignment="1">
      <alignment horizontal="center" vertical="center"/>
    </xf>
    <xf numFmtId="0" fontId="11" fillId="7" borderId="52" xfId="0" applyNumberFormat="1" applyFont="1" applyFill="1" applyBorder="1" applyAlignment="1">
      <alignment horizontal="center" vertical="center"/>
    </xf>
    <xf numFmtId="0" fontId="8" fillId="8" borderId="7" xfId="0" applyNumberFormat="1" applyFont="1" applyFill="1" applyBorder="1" applyAlignment="1">
      <alignment horizontal="center" vertical="center" wrapText="1"/>
    </xf>
    <xf numFmtId="0" fontId="8" fillId="8" borderId="13" xfId="0" applyNumberFormat="1" applyFont="1" applyFill="1" applyBorder="1" applyAlignment="1">
      <alignment horizontal="center" vertical="center" wrapText="1"/>
    </xf>
    <xf numFmtId="0" fontId="8" fillId="8" borderId="13" xfId="0" applyNumberFormat="1" applyFont="1" applyFill="1" applyBorder="1" applyAlignment="1">
      <alignment horizontal="center" vertical="center"/>
    </xf>
    <xf numFmtId="0" fontId="8" fillId="5" borderId="11" xfId="0" applyNumberFormat="1" applyFont="1" applyFill="1" applyBorder="1" applyAlignment="1">
      <alignment horizontal="center" vertical="center" wrapText="1"/>
    </xf>
    <xf numFmtId="0" fontId="8" fillId="5" borderId="14" xfId="0" applyNumberFormat="1" applyFont="1" applyFill="1" applyBorder="1" applyAlignment="1">
      <alignment horizontal="center" vertical="center" wrapText="1"/>
    </xf>
    <xf numFmtId="0" fontId="8" fillId="7" borderId="7" xfId="0" applyNumberFormat="1" applyFont="1" applyFill="1" applyBorder="1" applyAlignment="1">
      <alignment horizontal="center" vertical="center"/>
    </xf>
    <xf numFmtId="0" fontId="5" fillId="11" borderId="21" xfId="0" applyNumberFormat="1" applyFont="1" applyFill="1" applyBorder="1" applyAlignment="1">
      <alignment horizontal="center" vertical="center" wrapText="1"/>
    </xf>
    <xf numFmtId="0" fontId="5" fillId="11" borderId="22" xfId="0" applyNumberFormat="1" applyFont="1" applyFill="1" applyBorder="1" applyAlignment="1">
      <alignment horizontal="center" vertical="center" wrapText="1"/>
    </xf>
    <xf numFmtId="0" fontId="5" fillId="11" borderId="23" xfId="0" applyNumberFormat="1" applyFont="1" applyFill="1" applyBorder="1" applyAlignment="1">
      <alignment horizontal="center" vertical="center" wrapText="1"/>
    </xf>
    <xf numFmtId="0" fontId="5" fillId="11" borderId="42" xfId="0" applyNumberFormat="1" applyFont="1" applyFill="1" applyBorder="1" applyAlignment="1">
      <alignment horizontal="center" vertical="center" wrapText="1"/>
    </xf>
    <xf numFmtId="0" fontId="5" fillId="11" borderId="43" xfId="0" applyNumberFormat="1" applyFont="1" applyFill="1" applyBorder="1" applyAlignment="1">
      <alignment horizontal="center" vertical="center"/>
    </xf>
    <xf numFmtId="0" fontId="5" fillId="11" borderId="44" xfId="0" applyNumberFormat="1" applyFont="1" applyFill="1" applyBorder="1" applyAlignment="1">
      <alignment horizontal="center" vertical="center"/>
    </xf>
    <xf numFmtId="10" fontId="8" fillId="2" borderId="17" xfId="1" applyNumberFormat="1" applyFont="1" applyFill="1" applyBorder="1" applyAlignment="1">
      <alignment horizontal="center" vertical="center"/>
    </xf>
    <xf numFmtId="10" fontId="8" fillId="2" borderId="18" xfId="1" applyNumberFormat="1" applyFont="1" applyFill="1" applyBorder="1" applyAlignment="1">
      <alignment horizontal="center" vertical="center"/>
    </xf>
    <xf numFmtId="10" fontId="14" fillId="7" borderId="19" xfId="1" applyNumberFormat="1" applyFont="1" applyFill="1" applyBorder="1" applyAlignment="1">
      <alignment horizontal="center" vertical="center"/>
    </xf>
    <xf numFmtId="10" fontId="14" fillId="7" borderId="20" xfId="1" applyNumberFormat="1" applyFont="1" applyFill="1" applyBorder="1" applyAlignment="1">
      <alignment horizontal="center" vertical="center"/>
    </xf>
    <xf numFmtId="41" fontId="5" fillId="2" borderId="17" xfId="1" applyNumberFormat="1" applyFont="1" applyFill="1" applyBorder="1" applyAlignment="1">
      <alignment horizontal="center" vertical="center"/>
    </xf>
    <xf numFmtId="41" fontId="5" fillId="2" borderId="18" xfId="1" applyNumberFormat="1" applyFont="1" applyFill="1" applyBorder="1" applyAlignment="1">
      <alignment horizontal="center" vertical="center"/>
    </xf>
    <xf numFmtId="41" fontId="15" fillId="9" borderId="0" xfId="1" applyNumberFormat="1" applyFont="1" applyFill="1" applyBorder="1" applyAlignment="1">
      <alignment horizontal="left" vertical="center"/>
    </xf>
  </cellXfs>
  <cellStyles count="3">
    <cellStyle name="백분율" xfId="2" builtinId="5"/>
    <cellStyle name="쉼표 [0]" xfId="1" builtinId="6"/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23"/>
  <sheetViews>
    <sheetView tabSelected="1" view="pageBreakPreview" zoomScale="70" zoomScaleNormal="85" zoomScaleSheetLayoutView="70" workbookViewId="0">
      <selection activeCell="AH27" sqref="AH27"/>
    </sheetView>
  </sheetViews>
  <sheetFormatPr defaultRowHeight="16.5" x14ac:dyDescent="0.3"/>
  <cols>
    <col min="2" max="2" width="14" bestFit="1" customWidth="1"/>
    <col min="4" max="4" width="10.75" customWidth="1"/>
    <col min="6" max="6" width="11.25" customWidth="1"/>
    <col min="7" max="11" width="9.75" customWidth="1"/>
    <col min="13" max="13" width="0" hidden="1" customWidth="1"/>
    <col min="17" max="17" width="0" hidden="1" customWidth="1"/>
    <col min="18" max="18" width="10.5" customWidth="1"/>
    <col min="19" max="19" width="13.25" customWidth="1"/>
    <col min="22" max="22" width="0" hidden="1" customWidth="1"/>
    <col min="23" max="25" width="9.875" bestFit="1" customWidth="1"/>
    <col min="26" max="26" width="10.625" bestFit="1" customWidth="1"/>
    <col min="27" max="27" width="9.875" bestFit="1" customWidth="1"/>
    <col min="28" max="28" width="11.25" bestFit="1" customWidth="1"/>
    <col min="29" max="29" width="9.875" bestFit="1" customWidth="1"/>
    <col min="30" max="31" width="10.625" bestFit="1" customWidth="1"/>
  </cols>
  <sheetData>
    <row r="1" spans="1:32" ht="22.5" x14ac:dyDescent="0.3">
      <c r="A1" s="83" t="s">
        <v>0</v>
      </c>
      <c r="B1" s="83"/>
      <c r="C1" s="83"/>
      <c r="D1" s="83"/>
      <c r="E1" s="83"/>
      <c r="F1" s="83"/>
      <c r="G1" s="83"/>
      <c r="H1" s="83"/>
      <c r="I1" s="83"/>
      <c r="J1" s="83"/>
      <c r="K1" s="83"/>
      <c r="L1" s="83"/>
      <c r="M1" s="83"/>
      <c r="N1" s="83"/>
      <c r="O1" s="83"/>
      <c r="P1" s="83"/>
      <c r="Q1" s="83"/>
      <c r="R1" s="83"/>
      <c r="S1" s="83"/>
      <c r="T1" s="83"/>
      <c r="U1" s="83"/>
      <c r="V1" s="83"/>
      <c r="W1" s="83"/>
      <c r="X1" s="83"/>
      <c r="Y1" s="83"/>
      <c r="Z1" s="83"/>
      <c r="AA1" s="83"/>
      <c r="AB1" s="83"/>
      <c r="AC1" s="83"/>
      <c r="AD1" s="83"/>
      <c r="AE1" s="83"/>
      <c r="AF1" s="83"/>
    </row>
    <row r="2" spans="1:32" ht="17.25" thickBot="1" x14ac:dyDescent="0.3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</row>
    <row r="3" spans="1:32" ht="17.25" thickBot="1" x14ac:dyDescent="0.35">
      <c r="A3" s="84" t="s">
        <v>1</v>
      </c>
      <c r="B3" s="87" t="s">
        <v>66</v>
      </c>
      <c r="C3" s="87" t="s">
        <v>2</v>
      </c>
      <c r="D3" s="87" t="s">
        <v>3</v>
      </c>
      <c r="E3" s="90" t="s">
        <v>4</v>
      </c>
      <c r="F3" s="90"/>
      <c r="G3" s="90"/>
      <c r="H3" s="90"/>
      <c r="I3" s="90"/>
      <c r="J3" s="90"/>
      <c r="K3" s="90"/>
      <c r="L3" s="91"/>
      <c r="M3" s="90"/>
      <c r="N3" s="90"/>
      <c r="O3" s="90"/>
      <c r="P3" s="90"/>
      <c r="Q3" s="90"/>
      <c r="R3" s="90"/>
      <c r="S3" s="90"/>
      <c r="T3" s="90"/>
      <c r="U3" s="90"/>
      <c r="V3" s="90"/>
      <c r="W3" s="90"/>
      <c r="X3" s="90"/>
      <c r="Y3" s="90"/>
      <c r="Z3" s="90"/>
      <c r="AA3" s="90"/>
      <c r="AB3" s="90"/>
      <c r="AC3" s="90"/>
      <c r="AD3" s="90"/>
      <c r="AE3" s="90"/>
      <c r="AF3" s="92" t="s">
        <v>5</v>
      </c>
    </row>
    <row r="4" spans="1:32" ht="35.25" customHeight="1" thickTop="1" thickBot="1" x14ac:dyDescent="0.35">
      <c r="A4" s="85"/>
      <c r="B4" s="88"/>
      <c r="C4" s="88"/>
      <c r="D4" s="88"/>
      <c r="E4" s="96" t="s">
        <v>6</v>
      </c>
      <c r="F4" s="99" t="s">
        <v>7</v>
      </c>
      <c r="G4" s="102" t="s">
        <v>8</v>
      </c>
      <c r="H4" s="105" t="s">
        <v>9</v>
      </c>
      <c r="I4" s="105" t="s">
        <v>10</v>
      </c>
      <c r="J4" s="105" t="s">
        <v>11</v>
      </c>
      <c r="K4" s="141" t="s">
        <v>12</v>
      </c>
      <c r="L4" s="144" t="s">
        <v>13</v>
      </c>
      <c r="M4" s="116" t="s">
        <v>14</v>
      </c>
      <c r="N4" s="116"/>
      <c r="O4" s="117"/>
      <c r="P4" s="117"/>
      <c r="Q4" s="117"/>
      <c r="R4" s="117"/>
      <c r="S4" s="117"/>
      <c r="T4" s="117"/>
      <c r="U4" s="117"/>
      <c r="V4" s="117"/>
      <c r="W4" s="117"/>
      <c r="X4" s="117"/>
      <c r="Y4" s="117"/>
      <c r="Z4" s="117"/>
      <c r="AA4" s="117"/>
      <c r="AB4" s="117"/>
      <c r="AC4" s="117"/>
      <c r="AD4" s="117"/>
      <c r="AE4" s="118"/>
      <c r="AF4" s="93"/>
    </row>
    <row r="5" spans="1:32" ht="30.75" thickTop="1" x14ac:dyDescent="0.3">
      <c r="A5" s="85"/>
      <c r="B5" s="88"/>
      <c r="C5" s="88"/>
      <c r="D5" s="88"/>
      <c r="E5" s="97"/>
      <c r="F5" s="100"/>
      <c r="G5" s="103"/>
      <c r="H5" s="106"/>
      <c r="I5" s="106"/>
      <c r="J5" s="106"/>
      <c r="K5" s="142"/>
      <c r="L5" s="145"/>
      <c r="M5" s="119" t="s">
        <v>15</v>
      </c>
      <c r="N5" s="121" t="s">
        <v>16</v>
      </c>
      <c r="O5" s="78" t="s">
        <v>17</v>
      </c>
      <c r="P5" s="124" t="s">
        <v>18</v>
      </c>
      <c r="Q5" s="125"/>
      <c r="R5" s="125"/>
      <c r="S5" s="125"/>
      <c r="T5" s="63" t="s">
        <v>19</v>
      </c>
      <c r="U5" s="125" t="s">
        <v>20</v>
      </c>
      <c r="V5" s="125"/>
      <c r="W5" s="125"/>
      <c r="X5" s="125"/>
      <c r="Y5" s="125"/>
      <c r="Z5" s="125"/>
      <c r="AA5" s="125"/>
      <c r="AB5" s="125"/>
      <c r="AC5" s="125"/>
      <c r="AD5" s="125"/>
      <c r="AE5" s="126"/>
      <c r="AF5" s="94"/>
    </row>
    <row r="6" spans="1:32" ht="33" customHeight="1" x14ac:dyDescent="0.3">
      <c r="A6" s="85"/>
      <c r="B6" s="88"/>
      <c r="C6" s="88"/>
      <c r="D6" s="88"/>
      <c r="E6" s="97"/>
      <c r="F6" s="100"/>
      <c r="G6" s="103"/>
      <c r="H6" s="106"/>
      <c r="I6" s="106"/>
      <c r="J6" s="106"/>
      <c r="K6" s="142"/>
      <c r="L6" s="145"/>
      <c r="M6" s="119"/>
      <c r="N6" s="122"/>
      <c r="O6" s="127" t="s">
        <v>21</v>
      </c>
      <c r="P6" s="108" t="s">
        <v>22</v>
      </c>
      <c r="Q6" s="110" t="s">
        <v>15</v>
      </c>
      <c r="R6" s="112" t="s">
        <v>23</v>
      </c>
      <c r="S6" s="114" t="s">
        <v>24</v>
      </c>
      <c r="T6" s="135" t="s">
        <v>25</v>
      </c>
      <c r="U6" s="135" t="s">
        <v>26</v>
      </c>
      <c r="V6" s="138" t="s">
        <v>15</v>
      </c>
      <c r="W6" s="114" t="s">
        <v>27</v>
      </c>
      <c r="X6" s="140"/>
      <c r="Y6" s="114" t="s">
        <v>28</v>
      </c>
      <c r="Z6" s="114" t="s">
        <v>29</v>
      </c>
      <c r="AA6" s="114" t="s">
        <v>30</v>
      </c>
      <c r="AB6" s="114"/>
      <c r="AC6" s="114" t="s">
        <v>31</v>
      </c>
      <c r="AD6" s="114" t="s">
        <v>32</v>
      </c>
      <c r="AE6" s="129" t="s">
        <v>33</v>
      </c>
      <c r="AF6" s="94"/>
    </row>
    <row r="7" spans="1:32" ht="33.75" thickBot="1" x14ac:dyDescent="0.35">
      <c r="A7" s="86"/>
      <c r="B7" s="89"/>
      <c r="C7" s="89"/>
      <c r="D7" s="89"/>
      <c r="E7" s="98"/>
      <c r="F7" s="101"/>
      <c r="G7" s="104"/>
      <c r="H7" s="107"/>
      <c r="I7" s="107"/>
      <c r="J7" s="107"/>
      <c r="K7" s="143"/>
      <c r="L7" s="146"/>
      <c r="M7" s="120"/>
      <c r="N7" s="123"/>
      <c r="O7" s="128"/>
      <c r="P7" s="109"/>
      <c r="Q7" s="111"/>
      <c r="R7" s="113"/>
      <c r="S7" s="115"/>
      <c r="T7" s="136"/>
      <c r="U7" s="137"/>
      <c r="V7" s="139"/>
      <c r="W7" s="2" t="s">
        <v>34</v>
      </c>
      <c r="X7" s="2" t="s">
        <v>35</v>
      </c>
      <c r="Y7" s="115"/>
      <c r="Z7" s="115"/>
      <c r="AA7" s="3" t="s">
        <v>36</v>
      </c>
      <c r="AB7" s="4" t="s">
        <v>37</v>
      </c>
      <c r="AC7" s="115"/>
      <c r="AD7" s="115"/>
      <c r="AE7" s="130"/>
      <c r="AF7" s="95"/>
    </row>
    <row r="8" spans="1:32" ht="40.5" x14ac:dyDescent="0.3">
      <c r="A8" s="84" t="s">
        <v>64</v>
      </c>
      <c r="B8" s="5" t="s">
        <v>49</v>
      </c>
      <c r="C8" s="6"/>
      <c r="D8" s="6"/>
      <c r="E8" s="7"/>
      <c r="F8" s="131" t="s">
        <v>39</v>
      </c>
      <c r="G8" s="8"/>
      <c r="H8" s="8"/>
      <c r="I8" s="8"/>
      <c r="J8" s="8"/>
      <c r="K8" s="40"/>
      <c r="L8" s="59" t="s">
        <v>40</v>
      </c>
      <c r="M8" s="49"/>
      <c r="N8" s="45"/>
      <c r="O8" s="133" t="s">
        <v>39</v>
      </c>
      <c r="P8" s="73"/>
      <c r="Q8" s="9"/>
      <c r="R8" s="10" t="s">
        <v>41</v>
      </c>
      <c r="S8" s="9" t="s">
        <v>42</v>
      </c>
      <c r="T8" s="9" t="s">
        <v>43</v>
      </c>
      <c r="U8" s="10"/>
      <c r="V8" s="10"/>
      <c r="W8" s="10" t="s">
        <v>40</v>
      </c>
      <c r="X8" s="10" t="s">
        <v>44</v>
      </c>
      <c r="Y8" s="10" t="s">
        <v>45</v>
      </c>
      <c r="Z8" s="10" t="s">
        <v>41</v>
      </c>
      <c r="AA8" s="10" t="s">
        <v>46</v>
      </c>
      <c r="AB8" s="10" t="s">
        <v>47</v>
      </c>
      <c r="AC8" s="10" t="s">
        <v>41</v>
      </c>
      <c r="AD8" s="10" t="s">
        <v>42</v>
      </c>
      <c r="AE8" s="64" t="s">
        <v>48</v>
      </c>
      <c r="AF8" s="54"/>
    </row>
    <row r="9" spans="1:32" ht="27.75" thickBot="1" x14ac:dyDescent="0.35">
      <c r="A9" s="86"/>
      <c r="B9" s="11" t="s">
        <v>38</v>
      </c>
      <c r="C9" s="12"/>
      <c r="D9" s="12"/>
      <c r="E9" s="13"/>
      <c r="F9" s="132"/>
      <c r="G9" s="14"/>
      <c r="H9" s="14"/>
      <c r="I9" s="14"/>
      <c r="J9" s="14"/>
      <c r="K9" s="41"/>
      <c r="L9" s="60" t="s">
        <v>50</v>
      </c>
      <c r="M9" s="50"/>
      <c r="N9" s="46"/>
      <c r="O9" s="134"/>
      <c r="P9" s="74"/>
      <c r="Q9" s="15"/>
      <c r="R9" s="16" t="s">
        <v>51</v>
      </c>
      <c r="S9" s="16" t="s">
        <v>52</v>
      </c>
      <c r="T9" s="15" t="s">
        <v>53</v>
      </c>
      <c r="U9" s="16"/>
      <c r="V9" s="16"/>
      <c r="W9" s="16" t="s">
        <v>50</v>
      </c>
      <c r="X9" s="16" t="s">
        <v>54</v>
      </c>
      <c r="Y9" s="16" t="s">
        <v>55</v>
      </c>
      <c r="Z9" s="16" t="s">
        <v>56</v>
      </c>
      <c r="AA9" s="16"/>
      <c r="AB9" s="16"/>
      <c r="AC9" s="16" t="s">
        <v>57</v>
      </c>
      <c r="AD9" s="16" t="s">
        <v>58</v>
      </c>
      <c r="AE9" s="65" t="s">
        <v>59</v>
      </c>
      <c r="AF9" s="55"/>
    </row>
    <row r="10" spans="1:32" ht="36.75" customHeight="1" thickBot="1" x14ac:dyDescent="0.35">
      <c r="A10" s="17" t="s">
        <v>65</v>
      </c>
      <c r="B10" s="17" t="s">
        <v>63</v>
      </c>
      <c r="C10" s="18">
        <v>387</v>
      </c>
      <c r="D10" s="18">
        <v>387</v>
      </c>
      <c r="E10" s="24">
        <f>F10+G10+H10+K10+I10+J10+L10+M10</f>
        <v>290</v>
      </c>
      <c r="F10" s="27">
        <v>0</v>
      </c>
      <c r="G10" s="30">
        <f>ROUNDDOWN(D10*10%,0)+1</f>
        <v>39</v>
      </c>
      <c r="H10" s="30">
        <f>ROUNDDOWN(D10*10%,0)+1</f>
        <v>39</v>
      </c>
      <c r="I10" s="27">
        <f>ROUNDDOWN(D10*15%,0)</f>
        <v>58</v>
      </c>
      <c r="J10" s="30">
        <f>ROUNDDOWN(D10*5%,0)</f>
        <v>19</v>
      </c>
      <c r="K10" s="42">
        <f>ROUNDDOWN(D10*20%,0)</f>
        <v>77</v>
      </c>
      <c r="L10" s="61">
        <f>ROUNDDOWN(D10*5%,0)</f>
        <v>19</v>
      </c>
      <c r="M10" s="51">
        <f>ROUNDDOWN(D10*10%,0)+1</f>
        <v>39</v>
      </c>
      <c r="N10" s="47">
        <f>O10+P10+T10+U10</f>
        <v>39</v>
      </c>
      <c r="O10" s="79">
        <v>0</v>
      </c>
      <c r="P10" s="75">
        <f>R10+S10</f>
        <v>19</v>
      </c>
      <c r="Q10" s="34">
        <f>ROUNDDOWN((M10-O10)*50%,0)</f>
        <v>19</v>
      </c>
      <c r="R10" s="37">
        <f>ROUNDDOWN(Q10*80%,0)+1</f>
        <v>16</v>
      </c>
      <c r="S10" s="38">
        <f>ROUNDDOWN(Q10*20%,0)</f>
        <v>3</v>
      </c>
      <c r="T10" s="36">
        <f>ROUNDDOWN((M10-O10)*0.3,0)+1</f>
        <v>12</v>
      </c>
      <c r="U10" s="33">
        <f>SUM(W10:AE10)</f>
        <v>8</v>
      </c>
      <c r="V10" s="39">
        <f>M10-O10-P10-T10</f>
        <v>8</v>
      </c>
      <c r="W10" s="38">
        <v>1</v>
      </c>
      <c r="X10" s="38">
        <v>1</v>
      </c>
      <c r="Y10" s="35">
        <v>1</v>
      </c>
      <c r="Z10" s="35">
        <v>1</v>
      </c>
      <c r="AA10" s="35">
        <v>1</v>
      </c>
      <c r="AB10" s="35">
        <v>0</v>
      </c>
      <c r="AC10" s="35">
        <v>1</v>
      </c>
      <c r="AD10" s="35">
        <v>1</v>
      </c>
      <c r="AE10" s="66">
        <v>1</v>
      </c>
      <c r="AF10" s="56">
        <f>D10-E10</f>
        <v>97</v>
      </c>
    </row>
    <row r="11" spans="1:32" ht="36.75" hidden="1" customHeight="1" thickBot="1" x14ac:dyDescent="0.35">
      <c r="A11" s="147" t="s">
        <v>60</v>
      </c>
      <c r="B11" s="148"/>
      <c r="C11" s="19"/>
      <c r="D11" s="19">
        <f>D10/C10</f>
        <v>1</v>
      </c>
      <c r="E11" s="25">
        <f>E10/D10</f>
        <v>0.74935400516795869</v>
      </c>
      <c r="F11" s="28">
        <f>F10/$D$10</f>
        <v>0</v>
      </c>
      <c r="G11" s="28">
        <f>G10/$D$10</f>
        <v>0.10077519379844961</v>
      </c>
      <c r="H11" s="28">
        <f t="shared" ref="H11:N11" si="0">H10/$D$10</f>
        <v>0.10077519379844961</v>
      </c>
      <c r="I11" s="28">
        <f>I10/$D$10</f>
        <v>0.14987080103359174</v>
      </c>
      <c r="J11" s="28">
        <f t="shared" si="0"/>
        <v>4.909560723514212E-2</v>
      </c>
      <c r="K11" s="43">
        <f t="shared" si="0"/>
        <v>0.19896640826873385</v>
      </c>
      <c r="L11" s="62">
        <f t="shared" si="0"/>
        <v>4.909560723514212E-2</v>
      </c>
      <c r="M11" s="52">
        <f>M10/$D$10</f>
        <v>0.10077519379844961</v>
      </c>
      <c r="N11" s="43">
        <f t="shared" si="0"/>
        <v>0.10077519379844961</v>
      </c>
      <c r="O11" s="80">
        <f>O10/$D$10</f>
        <v>0</v>
      </c>
      <c r="P11" s="76"/>
      <c r="Q11" s="20">
        <f>Q10/$D$10</f>
        <v>4.909560723514212E-2</v>
      </c>
      <c r="R11" s="21">
        <f>R10/$Q$10</f>
        <v>0.84210526315789469</v>
      </c>
      <c r="S11" s="21">
        <f>S10/$Q$10</f>
        <v>0.15789473684210525</v>
      </c>
      <c r="T11" s="32">
        <f>T10/(M10-O10)</f>
        <v>0.30769230769230771</v>
      </c>
      <c r="U11" s="32">
        <f>U10/(M10-O10)</f>
        <v>0.20512820512820512</v>
      </c>
      <c r="V11" s="22">
        <f>V10/(M10-O10)</f>
        <v>0.20512820512820512</v>
      </c>
      <c r="W11" s="149">
        <f>(W10+X10)/V10</f>
        <v>0.25</v>
      </c>
      <c r="X11" s="150"/>
      <c r="Y11" s="21">
        <f>Y10/V10</f>
        <v>0.125</v>
      </c>
      <c r="Z11" s="21">
        <f>Z10/V10</f>
        <v>0.125</v>
      </c>
      <c r="AA11" s="21">
        <f>AA10/V10</f>
        <v>0.125</v>
      </c>
      <c r="AB11" s="21">
        <f>AB10/V10</f>
        <v>0</v>
      </c>
      <c r="AC11" s="21">
        <f>AC10/V10</f>
        <v>0.125</v>
      </c>
      <c r="AD11" s="21">
        <f>AD10/V10</f>
        <v>0.125</v>
      </c>
      <c r="AE11" s="67">
        <f>AE10/V10</f>
        <v>0.125</v>
      </c>
      <c r="AF11" s="57">
        <f>AF10/D10</f>
        <v>0.25064599483204136</v>
      </c>
    </row>
    <row r="12" spans="1:32" ht="36.75" customHeight="1" thickBot="1" x14ac:dyDescent="0.35">
      <c r="A12" s="151" t="s">
        <v>61</v>
      </c>
      <c r="B12" s="152"/>
      <c r="C12" s="23"/>
      <c r="D12" s="23"/>
      <c r="E12" s="26">
        <f>F12+G12+H12+I12+J12+L12+K12+N12</f>
        <v>1450</v>
      </c>
      <c r="F12" s="29">
        <v>0</v>
      </c>
      <c r="G12" s="31">
        <f t="shared" ref="G12:L12" si="1">G10*500%</f>
        <v>195</v>
      </c>
      <c r="H12" s="31">
        <f t="shared" si="1"/>
        <v>195</v>
      </c>
      <c r="I12" s="31">
        <f t="shared" si="1"/>
        <v>290</v>
      </c>
      <c r="J12" s="31">
        <f t="shared" si="1"/>
        <v>95</v>
      </c>
      <c r="K12" s="44">
        <f t="shared" si="1"/>
        <v>385</v>
      </c>
      <c r="L12" s="82">
        <f t="shared" si="1"/>
        <v>95</v>
      </c>
      <c r="M12" s="53"/>
      <c r="N12" s="48">
        <f>O12+P12+T12+U12</f>
        <v>195</v>
      </c>
      <c r="O12" s="81">
        <v>0</v>
      </c>
      <c r="P12" s="77">
        <f>R12+S12</f>
        <v>95</v>
      </c>
      <c r="Q12" s="69"/>
      <c r="R12" s="70">
        <f>R10*500%</f>
        <v>80</v>
      </c>
      <c r="S12" s="71">
        <f>(S10*500%)</f>
        <v>15</v>
      </c>
      <c r="T12" s="68">
        <f>T10*500%</f>
        <v>60</v>
      </c>
      <c r="U12" s="68">
        <f>SUM(W12:AE12)</f>
        <v>40</v>
      </c>
      <c r="V12" s="69">
        <f>V10*500%</f>
        <v>40</v>
      </c>
      <c r="W12" s="70">
        <f>W10*500%</f>
        <v>5</v>
      </c>
      <c r="X12" s="70">
        <f>X10*500%</f>
        <v>5</v>
      </c>
      <c r="Y12" s="70">
        <f t="shared" ref="Y12:AE12" si="2">Y10*500%</f>
        <v>5</v>
      </c>
      <c r="Z12" s="70">
        <f t="shared" si="2"/>
        <v>5</v>
      </c>
      <c r="AA12" s="70">
        <f t="shared" si="2"/>
        <v>5</v>
      </c>
      <c r="AB12" s="70">
        <f t="shared" si="2"/>
        <v>0</v>
      </c>
      <c r="AC12" s="70">
        <f t="shared" si="2"/>
        <v>5</v>
      </c>
      <c r="AD12" s="70">
        <f t="shared" si="2"/>
        <v>5</v>
      </c>
      <c r="AE12" s="72">
        <f t="shared" si="2"/>
        <v>5</v>
      </c>
      <c r="AF12" s="58"/>
    </row>
    <row r="13" spans="1:32" ht="16.5" customHeight="1" x14ac:dyDescent="0.3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</row>
    <row r="14" spans="1:32" ht="16.5" hidden="1" customHeight="1" x14ac:dyDescent="0.3">
      <c r="A14" s="153" t="s">
        <v>62</v>
      </c>
      <c r="B14" s="153"/>
      <c r="C14" s="153"/>
      <c r="D14" s="153"/>
      <c r="E14" s="153"/>
      <c r="F14" s="153"/>
      <c r="G14" s="153"/>
      <c r="H14" s="153"/>
      <c r="I14" s="153"/>
      <c r="J14" s="153"/>
      <c r="K14" s="153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</row>
    <row r="22" ht="16.5" customHeight="1" x14ac:dyDescent="0.3"/>
    <row r="23" ht="16.5" customHeight="1" x14ac:dyDescent="0.3"/>
  </sheetData>
  <sheetProtection algorithmName="SHA-512" hashValue="ICUQhPt8i215UJkUJLrqKwAHKlGca0fSGYgzEOevHuYZJCDwioRkWDElr+Ay14mmruLfR1FthIoe4OU5ph04Rg==" saltValue="LqOaijxUWZsmNZovtTR2lg==" spinCount="100000" sheet="1" objects="1" scenarios="1"/>
  <mergeCells count="42">
    <mergeCell ref="A11:B11"/>
    <mergeCell ref="W11:X11"/>
    <mergeCell ref="A12:B12"/>
    <mergeCell ref="A14:K14"/>
    <mergeCell ref="AA6:AB6"/>
    <mergeCell ref="A8:A9"/>
    <mergeCell ref="F8:F9"/>
    <mergeCell ref="O8:O9"/>
    <mergeCell ref="T6:T7"/>
    <mergeCell ref="U6:U7"/>
    <mergeCell ref="I4:I7"/>
    <mergeCell ref="J4:J7"/>
    <mergeCell ref="K4:K7"/>
    <mergeCell ref="L4:L7"/>
    <mergeCell ref="M5:M7"/>
    <mergeCell ref="N5:N7"/>
    <mergeCell ref="P5:S5"/>
    <mergeCell ref="U5:AE5"/>
    <mergeCell ref="O6:O7"/>
    <mergeCell ref="AC6:AC7"/>
    <mergeCell ref="AD6:AD7"/>
    <mergeCell ref="AE6:AE7"/>
    <mergeCell ref="V6:V7"/>
    <mergeCell ref="W6:X6"/>
    <mergeCell ref="Y6:Y7"/>
    <mergeCell ref="Z6:Z7"/>
    <mergeCell ref="A1:AF1"/>
    <mergeCell ref="A3:A7"/>
    <mergeCell ref="B3:B7"/>
    <mergeCell ref="C3:C7"/>
    <mergeCell ref="D3:D7"/>
    <mergeCell ref="E3:AE3"/>
    <mergeCell ref="AF3:AF7"/>
    <mergeCell ref="E4:E7"/>
    <mergeCell ref="F4:F7"/>
    <mergeCell ref="G4:G7"/>
    <mergeCell ref="H4:H7"/>
    <mergeCell ref="P6:P7"/>
    <mergeCell ref="Q6:Q7"/>
    <mergeCell ref="R6:R7"/>
    <mergeCell ref="S6:S7"/>
    <mergeCell ref="M4:AE4"/>
  </mergeCells>
  <phoneticPr fontId="3" type="noConversion"/>
  <pageMargins left="0.7" right="0.7" top="0.75" bottom="0.75" header="0.3" footer="0.3"/>
  <pageSetup paperSize="9" scale="26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길현정</dc:creator>
  <cp:lastModifiedBy>길현정</cp:lastModifiedBy>
  <dcterms:created xsi:type="dcterms:W3CDTF">2025-09-18T09:59:51Z</dcterms:created>
  <dcterms:modified xsi:type="dcterms:W3CDTF">2025-09-18T10:33:42Z</dcterms:modified>
</cp:coreProperties>
</file>